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进入笔试人员名单" sheetId="1" r:id="rId1"/>
  </sheets>
  <definedNames>
    <definedName name="_xlnm._FilterDatabase" localSheetId="0" hidden="1">'通过资格初审进入笔试人员名单'!$A$2:$F$56</definedName>
  </definedNames>
  <calcPr fullCalcOnLoad="1"/>
</workbook>
</file>

<file path=xl/sharedStrings.xml><?xml version="1.0" encoding="utf-8"?>
<sst xmlns="http://schemas.openxmlformats.org/spreadsheetml/2006/main" count="119" uniqueCount="24">
  <si>
    <t>附件：海南省地震局2023年度事业单位公开招聘通过资格初审进入笔试人员名单</t>
  </si>
  <si>
    <t>序号</t>
  </si>
  <si>
    <t>报考号</t>
  </si>
  <si>
    <t>岗位代码</t>
  </si>
  <si>
    <t>岗位名称</t>
  </si>
  <si>
    <t>招聘单位</t>
  </si>
  <si>
    <t>姓名</t>
  </si>
  <si>
    <t>备注</t>
  </si>
  <si>
    <t>(海口考点)专业技术岗01</t>
  </si>
  <si>
    <t>琼中地震监测中心站</t>
  </si>
  <si>
    <t>(武汉考点)专业技术岗01</t>
  </si>
  <si>
    <t>(海口考点)专业技术岗02</t>
  </si>
  <si>
    <t>三亚地震监测中心站</t>
  </si>
  <si>
    <t>(武汉考点)专业技术岗02</t>
  </si>
  <si>
    <t>博士研究生免笔试</t>
  </si>
  <si>
    <t>(海口考点)专业技术岗03</t>
  </si>
  <si>
    <t>震灾风险防治中心</t>
  </si>
  <si>
    <t>(武汉考点)专业技术岗03</t>
  </si>
  <si>
    <t>专业技术岗04</t>
  </si>
  <si>
    <t>专业技术岗05</t>
  </si>
  <si>
    <t>海南地震台</t>
  </si>
  <si>
    <t>(海口考点)专业技术岗06</t>
  </si>
  <si>
    <t>信息中心（应急服务中心）</t>
  </si>
  <si>
    <t>(武汉考点)专业技术岗06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</si>
</sst>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E3" sqref="E3"/>
    </sheetView>
  </sheetViews>
  <sheetFormatPr defaultColWidth="9.00390625" defaultRowHeight="30" customHeight="1"/>
  <cols>
    <col min="1" max="1" width="4.57421875" style="2" customWidth="1"/>
    <col min="2" max="2" width="23.57421875" style="2" customWidth="1"/>
    <col min="3" max="3" width="9.00390625" style="2" customWidth="1"/>
    <col min="4" max="4" width="21.421875" style="2" customWidth="1"/>
    <col min="5" max="5" width="18.7109375" style="2" customWidth="1"/>
    <col min="6" max="6" width="8.140625" style="2" customWidth="1"/>
    <col min="7" max="7" width="10.57421875" style="2" customWidth="1"/>
    <col min="8" max="16384" width="9.00390625" style="2" customWidth="1"/>
  </cols>
  <sheetData>
    <row r="1" spans="1:7" ht="6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0" customHeight="1">
      <c r="A3" s="6">
        <v>1</v>
      </c>
      <c r="B3" s="6" t="str">
        <f>"49502023031517560953139"</f>
        <v>49502023031517560953139</v>
      </c>
      <c r="C3" s="6" t="str">
        <f>"0101"</f>
        <v>0101</v>
      </c>
      <c r="D3" s="6" t="s">
        <v>8</v>
      </c>
      <c r="E3" s="6" t="s">
        <v>9</v>
      </c>
      <c r="F3" s="6" t="str">
        <f>"文泽明"</f>
        <v>文泽明</v>
      </c>
      <c r="G3" s="6"/>
    </row>
    <row r="4" spans="1:7" ht="30" customHeight="1">
      <c r="A4" s="7">
        <v>2</v>
      </c>
      <c r="B4" s="7" t="str">
        <f>"49502023030118340539384"</f>
        <v>49502023030118340539384</v>
      </c>
      <c r="C4" s="7" t="str">
        <f>"0102"</f>
        <v>0102</v>
      </c>
      <c r="D4" s="7" t="s">
        <v>10</v>
      </c>
      <c r="E4" s="7" t="s">
        <v>9</v>
      </c>
      <c r="F4" s="7" t="str">
        <f>"王瀚"</f>
        <v>王瀚</v>
      </c>
      <c r="G4" s="6"/>
    </row>
    <row r="5" spans="1:7" ht="30" customHeight="1">
      <c r="A5" s="7">
        <v>3</v>
      </c>
      <c r="B5" s="7" t="str">
        <f>"49502023031920132455101"</f>
        <v>49502023031920132455101</v>
      </c>
      <c r="C5" s="7" t="str">
        <f>"0102"</f>
        <v>0102</v>
      </c>
      <c r="D5" s="7" t="s">
        <v>10</v>
      </c>
      <c r="E5" s="7" t="s">
        <v>9</v>
      </c>
      <c r="F5" s="7" t="str">
        <f>"李刚强"</f>
        <v>李刚强</v>
      </c>
      <c r="G5" s="6"/>
    </row>
    <row r="6" spans="1:7" ht="30" customHeight="1">
      <c r="A6" s="6">
        <v>4</v>
      </c>
      <c r="B6" s="6" t="str">
        <f>"49502023022416181127944"</f>
        <v>49502023022416181127944</v>
      </c>
      <c r="C6" s="6" t="str">
        <f aca="true" t="shared" si="0" ref="C6:C12">"0201"</f>
        <v>0201</v>
      </c>
      <c r="D6" s="6" t="s">
        <v>11</v>
      </c>
      <c r="E6" s="6" t="s">
        <v>12</v>
      </c>
      <c r="F6" s="6" t="str">
        <f>"林道峰"</f>
        <v>林道峰</v>
      </c>
      <c r="G6" s="6"/>
    </row>
    <row r="7" spans="1:7" ht="30" customHeight="1">
      <c r="A7" s="6">
        <v>5</v>
      </c>
      <c r="B7" s="6" t="str">
        <f>"49502023030811015842802"</f>
        <v>49502023030811015842802</v>
      </c>
      <c r="C7" s="6" t="str">
        <f t="shared" si="0"/>
        <v>0201</v>
      </c>
      <c r="D7" s="6" t="s">
        <v>11</v>
      </c>
      <c r="E7" s="6" t="s">
        <v>12</v>
      </c>
      <c r="F7" s="6" t="str">
        <f>"梁书蕾"</f>
        <v>梁书蕾</v>
      </c>
      <c r="G7" s="6"/>
    </row>
    <row r="8" spans="1:7" ht="30" customHeight="1">
      <c r="A8" s="6">
        <v>6</v>
      </c>
      <c r="B8" s="6" t="str">
        <f>"49502023031300223549681"</f>
        <v>49502023031300223549681</v>
      </c>
      <c r="C8" s="6" t="str">
        <f t="shared" si="0"/>
        <v>0201</v>
      </c>
      <c r="D8" s="6" t="s">
        <v>11</v>
      </c>
      <c r="E8" s="6" t="s">
        <v>12</v>
      </c>
      <c r="F8" s="6" t="str">
        <f>"董建华"</f>
        <v>董建华</v>
      </c>
      <c r="G8" s="6"/>
    </row>
    <row r="9" spans="1:7" ht="30" customHeight="1">
      <c r="A9" s="6">
        <v>7</v>
      </c>
      <c r="B9" s="6" t="str">
        <f>"49502023031315473750352"</f>
        <v>49502023031315473750352</v>
      </c>
      <c r="C9" s="6" t="str">
        <f t="shared" si="0"/>
        <v>0201</v>
      </c>
      <c r="D9" s="6" t="s">
        <v>11</v>
      </c>
      <c r="E9" s="6" t="s">
        <v>12</v>
      </c>
      <c r="F9" s="6" t="str">
        <f>"张玉莹"</f>
        <v>张玉莹</v>
      </c>
      <c r="G9" s="6"/>
    </row>
    <row r="10" spans="1:7" ht="30" customHeight="1">
      <c r="A10" s="6">
        <v>8</v>
      </c>
      <c r="B10" s="6" t="str">
        <f>"49502023031509281052322"</f>
        <v>49502023031509281052322</v>
      </c>
      <c r="C10" s="6" t="str">
        <f t="shared" si="0"/>
        <v>0201</v>
      </c>
      <c r="D10" s="6" t="s">
        <v>11</v>
      </c>
      <c r="E10" s="6" t="s">
        <v>12</v>
      </c>
      <c r="F10" s="6" t="str">
        <f>"靳炎锡"</f>
        <v>靳炎锡</v>
      </c>
      <c r="G10" s="6"/>
    </row>
    <row r="11" spans="1:7" ht="30" customHeight="1">
      <c r="A11" s="6">
        <v>9</v>
      </c>
      <c r="B11" s="6" t="str">
        <f>"49502023031718310454933"</f>
        <v>49502023031718310454933</v>
      </c>
      <c r="C11" s="6" t="str">
        <f t="shared" si="0"/>
        <v>0201</v>
      </c>
      <c r="D11" s="6" t="s">
        <v>11</v>
      </c>
      <c r="E11" s="6" t="s">
        <v>12</v>
      </c>
      <c r="F11" s="6" t="str">
        <f>"石莹"</f>
        <v>石莹</v>
      </c>
      <c r="G11" s="6"/>
    </row>
    <row r="12" spans="1:7" ht="30" customHeight="1">
      <c r="A12" s="6">
        <v>10</v>
      </c>
      <c r="B12" s="6" t="str">
        <f>"49502023032210331555284"</f>
        <v>49502023032210331555284</v>
      </c>
      <c r="C12" s="6" t="str">
        <f t="shared" si="0"/>
        <v>0201</v>
      </c>
      <c r="D12" s="6" t="s">
        <v>11</v>
      </c>
      <c r="E12" s="6" t="s">
        <v>12</v>
      </c>
      <c r="F12" s="6" t="str">
        <f>"王星月"</f>
        <v>王星月</v>
      </c>
      <c r="G12" s="6"/>
    </row>
    <row r="13" spans="1:7" ht="30" customHeight="1">
      <c r="A13" s="7">
        <v>11</v>
      </c>
      <c r="B13" s="7" t="str">
        <f>"49502023022421364528570"</f>
        <v>49502023022421364528570</v>
      </c>
      <c r="C13" s="7" t="str">
        <f aca="true" t="shared" si="1" ref="C13:C19">"0202"</f>
        <v>0202</v>
      </c>
      <c r="D13" s="7" t="s">
        <v>13</v>
      </c>
      <c r="E13" s="7" t="s">
        <v>12</v>
      </c>
      <c r="F13" s="7" t="str">
        <f>"王艺博"</f>
        <v>王艺博</v>
      </c>
      <c r="G13" s="6"/>
    </row>
    <row r="14" spans="1:7" ht="30" customHeight="1">
      <c r="A14" s="7">
        <v>12</v>
      </c>
      <c r="B14" s="7" t="str">
        <f>"49502023022709313431807"</f>
        <v>49502023022709313431807</v>
      </c>
      <c r="C14" s="7" t="str">
        <f t="shared" si="1"/>
        <v>0202</v>
      </c>
      <c r="D14" s="7" t="s">
        <v>13</v>
      </c>
      <c r="E14" s="7" t="s">
        <v>12</v>
      </c>
      <c r="F14" s="7" t="str">
        <f>"申宇彤"</f>
        <v>申宇彤</v>
      </c>
      <c r="G14" s="6"/>
    </row>
    <row r="15" spans="1:7" ht="30" customHeight="1">
      <c r="A15" s="7">
        <v>13</v>
      </c>
      <c r="B15" s="7" t="str">
        <f>"49502023030317581040621"</f>
        <v>49502023030317581040621</v>
      </c>
      <c r="C15" s="7" t="str">
        <f t="shared" si="1"/>
        <v>0202</v>
      </c>
      <c r="D15" s="7" t="s">
        <v>13</v>
      </c>
      <c r="E15" s="7" t="s">
        <v>12</v>
      </c>
      <c r="F15" s="7" t="str">
        <f>"杨文霞"</f>
        <v>杨文霞</v>
      </c>
      <c r="G15" s="6"/>
    </row>
    <row r="16" spans="1:7" ht="30" customHeight="1">
      <c r="A16" s="7">
        <v>14</v>
      </c>
      <c r="B16" s="7" t="str">
        <f>"49502023030513280341221"</f>
        <v>49502023030513280341221</v>
      </c>
      <c r="C16" s="7" t="str">
        <f t="shared" si="1"/>
        <v>0202</v>
      </c>
      <c r="D16" s="7" t="s">
        <v>13</v>
      </c>
      <c r="E16" s="7" t="s">
        <v>12</v>
      </c>
      <c r="F16" s="7" t="str">
        <f>"文鹏"</f>
        <v>文鹏</v>
      </c>
      <c r="G16" s="6"/>
    </row>
    <row r="17" spans="1:7" ht="30" customHeight="1">
      <c r="A17" s="7">
        <v>15</v>
      </c>
      <c r="B17" s="7" t="str">
        <f>"49502023030514170741242"</f>
        <v>49502023030514170741242</v>
      </c>
      <c r="C17" s="7" t="str">
        <f t="shared" si="1"/>
        <v>0202</v>
      </c>
      <c r="D17" s="7" t="s">
        <v>13</v>
      </c>
      <c r="E17" s="7" t="s">
        <v>12</v>
      </c>
      <c r="F17" s="7" t="str">
        <f>"杨顺"</f>
        <v>杨顺</v>
      </c>
      <c r="G17" s="4" t="s">
        <v>14</v>
      </c>
    </row>
    <row r="18" spans="1:7" ht="30" customHeight="1">
      <c r="A18" s="7">
        <v>16</v>
      </c>
      <c r="B18" s="7" t="str">
        <f>"49502023030811445242855"</f>
        <v>49502023030811445242855</v>
      </c>
      <c r="C18" s="7" t="str">
        <f t="shared" si="1"/>
        <v>0202</v>
      </c>
      <c r="D18" s="7" t="s">
        <v>13</v>
      </c>
      <c r="E18" s="7" t="s">
        <v>12</v>
      </c>
      <c r="F18" s="7" t="str">
        <f>"黄晓宇"</f>
        <v>黄晓宇</v>
      </c>
      <c r="G18" s="6"/>
    </row>
    <row r="19" spans="1:7" ht="30" customHeight="1">
      <c r="A19" s="7">
        <v>17</v>
      </c>
      <c r="B19" s="7" t="str">
        <f>"49502023032319440955332"</f>
        <v>49502023032319440955332</v>
      </c>
      <c r="C19" s="7" t="str">
        <f t="shared" si="1"/>
        <v>0202</v>
      </c>
      <c r="D19" s="7" t="s">
        <v>13</v>
      </c>
      <c r="E19" s="7" t="s">
        <v>12</v>
      </c>
      <c r="F19" s="7" t="str">
        <f>"吴昊"</f>
        <v>吴昊</v>
      </c>
      <c r="G19" s="6"/>
    </row>
    <row r="20" spans="1:7" ht="30" customHeight="1">
      <c r="A20" s="6">
        <v>18</v>
      </c>
      <c r="B20" s="6" t="str">
        <f>"49502023022310015123919"</f>
        <v>49502023022310015123919</v>
      </c>
      <c r="C20" s="6" t="str">
        <f aca="true" t="shared" si="2" ref="C20:C26">"0301"</f>
        <v>0301</v>
      </c>
      <c r="D20" s="6" t="s">
        <v>15</v>
      </c>
      <c r="E20" s="6" t="s">
        <v>16</v>
      </c>
      <c r="F20" s="6" t="str">
        <f>"梁昌迅"</f>
        <v>梁昌迅</v>
      </c>
      <c r="G20" s="6"/>
    </row>
    <row r="21" spans="1:7" ht="30" customHeight="1">
      <c r="A21" s="6">
        <v>19</v>
      </c>
      <c r="B21" s="6" t="str">
        <f>"49502023022314192524834"</f>
        <v>49502023022314192524834</v>
      </c>
      <c r="C21" s="6" t="str">
        <f t="shared" si="2"/>
        <v>0301</v>
      </c>
      <c r="D21" s="6" t="s">
        <v>15</v>
      </c>
      <c r="E21" s="6" t="s">
        <v>16</v>
      </c>
      <c r="F21" s="6" t="str">
        <f>"汪之裁"</f>
        <v>汪之裁</v>
      </c>
      <c r="G21" s="6"/>
    </row>
    <row r="22" spans="1:7" ht="30" customHeight="1">
      <c r="A22" s="6">
        <v>20</v>
      </c>
      <c r="B22" s="6" t="str">
        <f>"49502023022616261830632"</f>
        <v>49502023022616261830632</v>
      </c>
      <c r="C22" s="6" t="str">
        <f t="shared" si="2"/>
        <v>0301</v>
      </c>
      <c r="D22" s="6" t="s">
        <v>15</v>
      </c>
      <c r="E22" s="6" t="s">
        <v>16</v>
      </c>
      <c r="F22" s="6" t="str">
        <f>"李帅"</f>
        <v>李帅</v>
      </c>
      <c r="G22" s="6"/>
    </row>
    <row r="23" spans="1:7" ht="30" customHeight="1">
      <c r="A23" s="6">
        <v>21</v>
      </c>
      <c r="B23" s="6" t="str">
        <f>"49502023030819141943147"</f>
        <v>49502023030819141943147</v>
      </c>
      <c r="C23" s="6" t="str">
        <f t="shared" si="2"/>
        <v>0301</v>
      </c>
      <c r="D23" s="6" t="s">
        <v>15</v>
      </c>
      <c r="E23" s="6" t="s">
        <v>16</v>
      </c>
      <c r="F23" s="6" t="str">
        <f>"陈思达"</f>
        <v>陈思达</v>
      </c>
      <c r="G23" s="6"/>
    </row>
    <row r="24" spans="1:7" ht="30" customHeight="1">
      <c r="A24" s="6">
        <v>22</v>
      </c>
      <c r="B24" s="6" t="str">
        <f>"49502023031009442044184"</f>
        <v>49502023031009442044184</v>
      </c>
      <c r="C24" s="6" t="str">
        <f t="shared" si="2"/>
        <v>0301</v>
      </c>
      <c r="D24" s="6" t="s">
        <v>15</v>
      </c>
      <c r="E24" s="6" t="s">
        <v>16</v>
      </c>
      <c r="F24" s="6" t="str">
        <f>"刘雪华"</f>
        <v>刘雪华</v>
      </c>
      <c r="G24" s="6"/>
    </row>
    <row r="25" spans="1:7" ht="30" customHeight="1">
      <c r="A25" s="6">
        <v>23</v>
      </c>
      <c r="B25" s="6" t="str">
        <f>"49502023031611163353977"</f>
        <v>49502023031611163353977</v>
      </c>
      <c r="C25" s="6" t="str">
        <f t="shared" si="2"/>
        <v>0301</v>
      </c>
      <c r="D25" s="6" t="s">
        <v>15</v>
      </c>
      <c r="E25" s="6" t="s">
        <v>16</v>
      </c>
      <c r="F25" s="6" t="str">
        <f>"马丽君"</f>
        <v>马丽君</v>
      </c>
      <c r="G25" s="6"/>
    </row>
    <row r="26" spans="1:7" ht="30" customHeight="1">
      <c r="A26" s="6">
        <v>24</v>
      </c>
      <c r="B26" s="6" t="str">
        <f>"49502023032416121555346"</f>
        <v>49502023032416121555346</v>
      </c>
      <c r="C26" s="6" t="str">
        <f t="shared" si="2"/>
        <v>0301</v>
      </c>
      <c r="D26" s="6" t="s">
        <v>15</v>
      </c>
      <c r="E26" s="6" t="s">
        <v>16</v>
      </c>
      <c r="F26" s="6" t="str">
        <f>"白洁玢"</f>
        <v>白洁玢</v>
      </c>
      <c r="G26" s="6"/>
    </row>
    <row r="27" spans="1:7" ht="30" customHeight="1">
      <c r="A27" s="7">
        <v>25</v>
      </c>
      <c r="B27" s="7" t="str">
        <f>"49502023022316045725257"</f>
        <v>49502023022316045725257</v>
      </c>
      <c r="C27" s="7" t="str">
        <f aca="true" t="shared" si="3" ref="C27:C38">"0302"</f>
        <v>0302</v>
      </c>
      <c r="D27" s="7" t="s">
        <v>17</v>
      </c>
      <c r="E27" s="7" t="s">
        <v>16</v>
      </c>
      <c r="F27" s="7" t="str">
        <f>"张苏祥"</f>
        <v>张苏祥</v>
      </c>
      <c r="G27" s="6"/>
    </row>
    <row r="28" spans="1:7" ht="30" customHeight="1">
      <c r="A28" s="7">
        <v>26</v>
      </c>
      <c r="B28" s="7" t="str">
        <f>"49502023022416552528061"</f>
        <v>49502023022416552528061</v>
      </c>
      <c r="C28" s="7" t="str">
        <f t="shared" si="3"/>
        <v>0302</v>
      </c>
      <c r="D28" s="7" t="s">
        <v>17</v>
      </c>
      <c r="E28" s="7" t="s">
        <v>16</v>
      </c>
      <c r="F28" s="7" t="str">
        <f>"徐莅莅"</f>
        <v>徐莅莅</v>
      </c>
      <c r="G28" s="6"/>
    </row>
    <row r="29" spans="1:7" ht="30" customHeight="1">
      <c r="A29" s="7">
        <v>27</v>
      </c>
      <c r="B29" s="7" t="str">
        <f>"49502023022514381329140"</f>
        <v>49502023022514381329140</v>
      </c>
      <c r="C29" s="7" t="str">
        <f t="shared" si="3"/>
        <v>0302</v>
      </c>
      <c r="D29" s="7" t="s">
        <v>17</v>
      </c>
      <c r="E29" s="7" t="s">
        <v>16</v>
      </c>
      <c r="F29" s="7" t="str">
        <f>"谢紫藤"</f>
        <v>谢紫藤</v>
      </c>
      <c r="G29" s="6"/>
    </row>
    <row r="30" spans="1:7" ht="30" customHeight="1">
      <c r="A30" s="7">
        <v>28</v>
      </c>
      <c r="B30" s="7" t="str">
        <f>"49502023022609571829993"</f>
        <v>49502023022609571829993</v>
      </c>
      <c r="C30" s="7" t="str">
        <f t="shared" si="3"/>
        <v>0302</v>
      </c>
      <c r="D30" s="7" t="s">
        <v>17</v>
      </c>
      <c r="E30" s="7" t="s">
        <v>16</v>
      </c>
      <c r="F30" s="7" t="str">
        <f>"齐重向"</f>
        <v>齐重向</v>
      </c>
      <c r="G30" s="6"/>
    </row>
    <row r="31" spans="1:7" ht="30" customHeight="1">
      <c r="A31" s="7">
        <v>29</v>
      </c>
      <c r="B31" s="7" t="str">
        <f>"49502023030115404939001"</f>
        <v>49502023030115404939001</v>
      </c>
      <c r="C31" s="7" t="str">
        <f t="shared" si="3"/>
        <v>0302</v>
      </c>
      <c r="D31" s="7" t="s">
        <v>17</v>
      </c>
      <c r="E31" s="7" t="s">
        <v>16</v>
      </c>
      <c r="F31" s="7" t="str">
        <f>"董磊"</f>
        <v>董磊</v>
      </c>
      <c r="G31" s="6"/>
    </row>
    <row r="32" spans="1:7" ht="30" customHeight="1">
      <c r="A32" s="7">
        <v>30</v>
      </c>
      <c r="B32" s="7" t="str">
        <f>"49502023030212393239834"</f>
        <v>49502023030212393239834</v>
      </c>
      <c r="C32" s="7" t="str">
        <f t="shared" si="3"/>
        <v>0302</v>
      </c>
      <c r="D32" s="7" t="s">
        <v>17</v>
      </c>
      <c r="E32" s="7" t="s">
        <v>16</v>
      </c>
      <c r="F32" s="7" t="str">
        <f>"蔡秀丽"</f>
        <v>蔡秀丽</v>
      </c>
      <c r="G32" s="6"/>
    </row>
    <row r="33" spans="1:7" ht="30" customHeight="1">
      <c r="A33" s="7">
        <v>31</v>
      </c>
      <c r="B33" s="7" t="str">
        <f>"49502023030801375242616"</f>
        <v>49502023030801375242616</v>
      </c>
      <c r="C33" s="7" t="str">
        <f t="shared" si="3"/>
        <v>0302</v>
      </c>
      <c r="D33" s="7" t="s">
        <v>17</v>
      </c>
      <c r="E33" s="7" t="s">
        <v>16</v>
      </c>
      <c r="F33" s="7" t="str">
        <f>"张亮"</f>
        <v>张亮</v>
      </c>
      <c r="G33" s="6"/>
    </row>
    <row r="34" spans="1:7" ht="30" customHeight="1">
      <c r="A34" s="7">
        <v>32</v>
      </c>
      <c r="B34" s="7" t="str">
        <f>"49502023030902184343378"</f>
        <v>49502023030902184343378</v>
      </c>
      <c r="C34" s="7" t="str">
        <f t="shared" si="3"/>
        <v>0302</v>
      </c>
      <c r="D34" s="7" t="s">
        <v>17</v>
      </c>
      <c r="E34" s="7" t="s">
        <v>16</v>
      </c>
      <c r="F34" s="7" t="str">
        <f>"丁雨"</f>
        <v>丁雨</v>
      </c>
      <c r="G34" s="6"/>
    </row>
    <row r="35" spans="1:7" ht="30" customHeight="1">
      <c r="A35" s="7">
        <v>33</v>
      </c>
      <c r="B35" s="7" t="str">
        <f>"49502023031319261950629"</f>
        <v>49502023031319261950629</v>
      </c>
      <c r="C35" s="7" t="str">
        <f t="shared" si="3"/>
        <v>0302</v>
      </c>
      <c r="D35" s="7" t="s">
        <v>17</v>
      </c>
      <c r="E35" s="7" t="s">
        <v>16</v>
      </c>
      <c r="F35" s="7" t="str">
        <f>"苏鸿博"</f>
        <v>苏鸿博</v>
      </c>
      <c r="G35" s="6"/>
    </row>
    <row r="36" spans="1:7" ht="30" customHeight="1">
      <c r="A36" s="7">
        <v>34</v>
      </c>
      <c r="B36" s="7" t="str">
        <f>"49502023032009285455121"</f>
        <v>49502023032009285455121</v>
      </c>
      <c r="C36" s="7" t="str">
        <f t="shared" si="3"/>
        <v>0302</v>
      </c>
      <c r="D36" s="7" t="s">
        <v>17</v>
      </c>
      <c r="E36" s="7" t="s">
        <v>16</v>
      </c>
      <c r="F36" s="7" t="str">
        <f>"刘亚杰"</f>
        <v>刘亚杰</v>
      </c>
      <c r="G36" s="6"/>
    </row>
    <row r="37" spans="1:7" ht="30" customHeight="1">
      <c r="A37" s="7">
        <v>35</v>
      </c>
      <c r="B37" s="7" t="str">
        <f>"49502023032014330355155"</f>
        <v>49502023032014330355155</v>
      </c>
      <c r="C37" s="7" t="str">
        <f t="shared" si="3"/>
        <v>0302</v>
      </c>
      <c r="D37" s="7" t="s">
        <v>17</v>
      </c>
      <c r="E37" s="7" t="s">
        <v>16</v>
      </c>
      <c r="F37" s="7" t="str">
        <f>"周启明"</f>
        <v>周启明</v>
      </c>
      <c r="G37" s="6"/>
    </row>
    <row r="38" spans="1:7" ht="30" customHeight="1">
      <c r="A38" s="7">
        <v>36</v>
      </c>
      <c r="B38" s="7" t="str">
        <f>"49502023032312150255321"</f>
        <v>49502023032312150255321</v>
      </c>
      <c r="C38" s="7" t="str">
        <f t="shared" si="3"/>
        <v>0302</v>
      </c>
      <c r="D38" s="7" t="s">
        <v>17</v>
      </c>
      <c r="E38" s="7" t="s">
        <v>16</v>
      </c>
      <c r="F38" s="7" t="str">
        <f>"陈丽娇"</f>
        <v>陈丽娇</v>
      </c>
      <c r="G38" s="6"/>
    </row>
    <row r="39" spans="1:7" ht="30" customHeight="1">
      <c r="A39" s="6">
        <v>37</v>
      </c>
      <c r="B39" s="6" t="str">
        <f>"49502023030717464042494"</f>
        <v>49502023030717464042494</v>
      </c>
      <c r="C39" s="6" t="str">
        <f>"0303"</f>
        <v>0303</v>
      </c>
      <c r="D39" s="6" t="s">
        <v>18</v>
      </c>
      <c r="E39" s="6" t="s">
        <v>16</v>
      </c>
      <c r="F39" s="6" t="str">
        <f>"曹伟"</f>
        <v>曹伟</v>
      </c>
      <c r="G39" s="4" t="s">
        <v>14</v>
      </c>
    </row>
    <row r="40" spans="1:7" ht="30" customHeight="1">
      <c r="A40" s="6">
        <v>38</v>
      </c>
      <c r="B40" s="6" t="str">
        <f>"49502023030121543739524"</f>
        <v>49502023030121543739524</v>
      </c>
      <c r="C40" s="6" t="str">
        <f>"0401"</f>
        <v>0401</v>
      </c>
      <c r="D40" s="6" t="s">
        <v>19</v>
      </c>
      <c r="E40" s="6" t="s">
        <v>20</v>
      </c>
      <c r="F40" s="6" t="str">
        <f>"冯婷"</f>
        <v>冯婷</v>
      </c>
      <c r="G40" s="4" t="s">
        <v>14</v>
      </c>
    </row>
    <row r="41" spans="1:7" ht="30" customHeight="1">
      <c r="A41" s="6">
        <v>39</v>
      </c>
      <c r="B41" s="6" t="str">
        <f>"49502023022310154923973"</f>
        <v>49502023022310154923973</v>
      </c>
      <c r="C41" s="6" t="str">
        <f aca="true" t="shared" si="4" ref="C41:C53">"0501"</f>
        <v>0501</v>
      </c>
      <c r="D41" s="6" t="s">
        <v>21</v>
      </c>
      <c r="E41" s="6" t="s">
        <v>22</v>
      </c>
      <c r="F41" s="6" t="str">
        <f>"杨宛鸯"</f>
        <v>杨宛鸯</v>
      </c>
      <c r="G41" s="6"/>
    </row>
    <row r="42" spans="1:7" ht="30" customHeight="1">
      <c r="A42" s="6">
        <v>40</v>
      </c>
      <c r="B42" s="6" t="str">
        <f>"49502023022313411024708"</f>
        <v>49502023022313411024708</v>
      </c>
      <c r="C42" s="6" t="str">
        <f t="shared" si="4"/>
        <v>0501</v>
      </c>
      <c r="D42" s="6" t="s">
        <v>21</v>
      </c>
      <c r="E42" s="6" t="s">
        <v>22</v>
      </c>
      <c r="F42" s="6" t="str">
        <f>"夏雨萱"</f>
        <v>夏雨萱</v>
      </c>
      <c r="G42" s="6"/>
    </row>
    <row r="43" spans="1:7" ht="30" customHeight="1">
      <c r="A43" s="6">
        <v>41</v>
      </c>
      <c r="B43" s="6" t="str">
        <f>"49502023022316591325463"</f>
        <v>49502023022316591325463</v>
      </c>
      <c r="C43" s="6" t="str">
        <f t="shared" si="4"/>
        <v>0501</v>
      </c>
      <c r="D43" s="6" t="s">
        <v>21</v>
      </c>
      <c r="E43" s="6" t="s">
        <v>22</v>
      </c>
      <c r="F43" s="6" t="str">
        <f>"沈月洋"</f>
        <v>沈月洋</v>
      </c>
      <c r="G43" s="6"/>
    </row>
    <row r="44" spans="1:7" ht="30" customHeight="1">
      <c r="A44" s="6">
        <v>42</v>
      </c>
      <c r="B44" s="6" t="str">
        <f>"49502023022416014527886"</f>
        <v>49502023022416014527886</v>
      </c>
      <c r="C44" s="6" t="str">
        <f t="shared" si="4"/>
        <v>0501</v>
      </c>
      <c r="D44" s="6" t="s">
        <v>21</v>
      </c>
      <c r="E44" s="6" t="s">
        <v>22</v>
      </c>
      <c r="F44" s="6" t="str">
        <f>"陈宋釜"</f>
        <v>陈宋釜</v>
      </c>
      <c r="G44" s="6"/>
    </row>
    <row r="45" spans="1:7" ht="30" customHeight="1">
      <c r="A45" s="6">
        <v>43</v>
      </c>
      <c r="B45" s="6" t="str">
        <f>"49502023022511424428983"</f>
        <v>49502023022511424428983</v>
      </c>
      <c r="C45" s="6" t="str">
        <f t="shared" si="4"/>
        <v>0501</v>
      </c>
      <c r="D45" s="6" t="s">
        <v>21</v>
      </c>
      <c r="E45" s="6" t="s">
        <v>22</v>
      </c>
      <c r="F45" s="6" t="str">
        <f>"韩静"</f>
        <v>韩静</v>
      </c>
      <c r="G45" s="6"/>
    </row>
    <row r="46" spans="1:7" ht="30" customHeight="1">
      <c r="A46" s="6">
        <v>44</v>
      </c>
      <c r="B46" s="6" t="str">
        <f>"49502023022618563730888"</f>
        <v>49502023022618563730888</v>
      </c>
      <c r="C46" s="6" t="str">
        <f t="shared" si="4"/>
        <v>0501</v>
      </c>
      <c r="D46" s="6" t="s">
        <v>21</v>
      </c>
      <c r="E46" s="6" t="s">
        <v>22</v>
      </c>
      <c r="F46" s="6" t="str">
        <f>"罗淑琳"</f>
        <v>罗淑琳</v>
      </c>
      <c r="G46" s="6"/>
    </row>
    <row r="47" spans="1:7" ht="30" customHeight="1">
      <c r="A47" s="6">
        <v>45</v>
      </c>
      <c r="B47" s="6" t="str">
        <f>"49502023022715595733394"</f>
        <v>49502023022715595733394</v>
      </c>
      <c r="C47" s="6" t="str">
        <f t="shared" si="4"/>
        <v>0501</v>
      </c>
      <c r="D47" s="6" t="s">
        <v>21</v>
      </c>
      <c r="E47" s="6" t="s">
        <v>22</v>
      </c>
      <c r="F47" s="6" t="str">
        <f>"王雅萍"</f>
        <v>王雅萍</v>
      </c>
      <c r="G47" s="6"/>
    </row>
    <row r="48" spans="1:7" ht="30" customHeight="1">
      <c r="A48" s="6">
        <v>46</v>
      </c>
      <c r="B48" s="6" t="str">
        <f>"49502023022812452035933"</f>
        <v>49502023022812452035933</v>
      </c>
      <c r="C48" s="6" t="str">
        <f t="shared" si="4"/>
        <v>0501</v>
      </c>
      <c r="D48" s="6" t="s">
        <v>21</v>
      </c>
      <c r="E48" s="6" t="s">
        <v>22</v>
      </c>
      <c r="F48" s="6" t="str">
        <f>"苏梦灿"</f>
        <v>苏梦灿</v>
      </c>
      <c r="G48" s="6"/>
    </row>
    <row r="49" spans="1:7" ht="30" customHeight="1">
      <c r="A49" s="6">
        <v>47</v>
      </c>
      <c r="B49" s="6" t="str">
        <f>"49502023030110214138105"</f>
        <v>49502023030110214138105</v>
      </c>
      <c r="C49" s="6" t="str">
        <f t="shared" si="4"/>
        <v>0501</v>
      </c>
      <c r="D49" s="6" t="s">
        <v>21</v>
      </c>
      <c r="E49" s="6" t="s">
        <v>22</v>
      </c>
      <c r="F49" s="6" t="str">
        <f>"武峻葆"</f>
        <v>武峻葆</v>
      </c>
      <c r="G49" s="6"/>
    </row>
    <row r="50" spans="1:7" ht="30" customHeight="1">
      <c r="A50" s="6">
        <v>48</v>
      </c>
      <c r="B50" s="6" t="str">
        <f>"49502023030314085740466"</f>
        <v>49502023030314085740466</v>
      </c>
      <c r="C50" s="6" t="str">
        <f t="shared" si="4"/>
        <v>0501</v>
      </c>
      <c r="D50" s="6" t="s">
        <v>21</v>
      </c>
      <c r="E50" s="6" t="s">
        <v>22</v>
      </c>
      <c r="F50" s="6" t="str">
        <f>"周崧煌"</f>
        <v>周崧煌</v>
      </c>
      <c r="G50" s="6"/>
    </row>
    <row r="51" spans="1:7" ht="30" customHeight="1">
      <c r="A51" s="6">
        <v>49</v>
      </c>
      <c r="B51" s="6" t="str">
        <f>"49502023030317375340612"</f>
        <v>49502023030317375340612</v>
      </c>
      <c r="C51" s="6" t="str">
        <f t="shared" si="4"/>
        <v>0501</v>
      </c>
      <c r="D51" s="6" t="s">
        <v>21</v>
      </c>
      <c r="E51" s="6" t="s">
        <v>22</v>
      </c>
      <c r="F51" s="6" t="str">
        <f>"林璇"</f>
        <v>林璇</v>
      </c>
      <c r="G51" s="6"/>
    </row>
    <row r="52" spans="1:7" ht="30" customHeight="1">
      <c r="A52" s="6">
        <v>50</v>
      </c>
      <c r="B52" s="6" t="str">
        <f>"49502023030715205042435"</f>
        <v>49502023030715205042435</v>
      </c>
      <c r="C52" s="6" t="str">
        <f t="shared" si="4"/>
        <v>0501</v>
      </c>
      <c r="D52" s="6" t="s">
        <v>21</v>
      </c>
      <c r="E52" s="6" t="s">
        <v>22</v>
      </c>
      <c r="F52" s="6" t="str">
        <f>"黄丹洋"</f>
        <v>黄丹洋</v>
      </c>
      <c r="G52" s="6"/>
    </row>
    <row r="53" spans="1:7" ht="30" customHeight="1">
      <c r="A53" s="6">
        <v>51</v>
      </c>
      <c r="B53" s="6" t="str">
        <f>"49502023032316382155325"</f>
        <v>49502023032316382155325</v>
      </c>
      <c r="C53" s="6" t="str">
        <f t="shared" si="4"/>
        <v>0501</v>
      </c>
      <c r="D53" s="6" t="s">
        <v>21</v>
      </c>
      <c r="E53" s="6" t="s">
        <v>22</v>
      </c>
      <c r="F53" s="6" t="str">
        <f>"朱芩"</f>
        <v>朱芩</v>
      </c>
      <c r="G53" s="6"/>
    </row>
    <row r="54" spans="1:7" ht="30" customHeight="1">
      <c r="A54" s="7">
        <v>52</v>
      </c>
      <c r="B54" s="7" t="str">
        <f>"49502023030317052740587"</f>
        <v>49502023030317052740587</v>
      </c>
      <c r="C54" s="7" t="str">
        <f>"0502"</f>
        <v>0502</v>
      </c>
      <c r="D54" s="7" t="s">
        <v>23</v>
      </c>
      <c r="E54" s="7" t="s">
        <v>22</v>
      </c>
      <c r="F54" s="7" t="str">
        <f>"吴诗寒"</f>
        <v>吴诗寒</v>
      </c>
      <c r="G54" s="6"/>
    </row>
    <row r="55" spans="1:7" ht="30" customHeight="1">
      <c r="A55" s="7">
        <v>53</v>
      </c>
      <c r="B55" s="7" t="str">
        <f>"49502023030615372042006"</f>
        <v>49502023030615372042006</v>
      </c>
      <c r="C55" s="7" t="str">
        <f>"0502"</f>
        <v>0502</v>
      </c>
      <c r="D55" s="7" t="s">
        <v>23</v>
      </c>
      <c r="E55" s="7" t="s">
        <v>22</v>
      </c>
      <c r="F55" s="7" t="str">
        <f>"陈颖楠"</f>
        <v>陈颖楠</v>
      </c>
      <c r="G55" s="6"/>
    </row>
    <row r="56" spans="1:7" ht="30" customHeight="1">
      <c r="A56" s="7">
        <v>54</v>
      </c>
      <c r="B56" s="7" t="str">
        <f>"49502023030710351042322"</f>
        <v>49502023030710351042322</v>
      </c>
      <c r="C56" s="7" t="str">
        <f>"0502"</f>
        <v>0502</v>
      </c>
      <c r="D56" s="7" t="s">
        <v>23</v>
      </c>
      <c r="E56" s="7" t="s">
        <v>22</v>
      </c>
      <c r="F56" s="7" t="str">
        <f>"肖雪妍"</f>
        <v>肖雪妍</v>
      </c>
      <c r="G56" s="6"/>
    </row>
  </sheetData>
  <sheetProtection/>
  <autoFilter ref="A2:F56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2023-03-27T01:17:12Z</dcterms:created>
  <dcterms:modified xsi:type="dcterms:W3CDTF">2023-03-31T01:38:24Z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B54FB70D3E654E21BBF9C4FB4282FE23</vt:lpwstr>
  </property>
  <property fmtid="{D5CDD505-2E9C-101B-9397-08002B2CF9AE}" pid="4" name="KSOProductBuildV">
    <vt:lpwstr>2052-11.1.0.12970</vt:lpwstr>
  </property>
</Properties>
</file>